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s>
  <definedNames/>
  <calcPr fullCalcOnLoad="1" fullPrecision="0"/>
</workbook>
</file>

<file path=xl/sharedStrings.xml><?xml version="1.0" encoding="utf-8"?>
<sst xmlns="http://schemas.openxmlformats.org/spreadsheetml/2006/main" count="51" uniqueCount="27">
  <si>
    <t>acceptate in MDL</t>
  </si>
  <si>
    <t>lunii gestionare</t>
  </si>
  <si>
    <t>- depozitele bancilor</t>
  </si>
  <si>
    <t>Informatia privind depozitele</t>
  </si>
  <si>
    <t>acceptate in valuta straina **</t>
  </si>
  <si>
    <t>la situatia   31.10.2022</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</si>
  <si>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</si>
  <si>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</si>
  <si>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</si>
  <si>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</si>
  <si>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</si>
  <si>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</si>
  <si>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</si>
  <si>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Depozite la termen cu dobanda:</t>
  </si>
  <si>
    <t xml:space="preserve">Portofoliul de depozite, mii lei, sold la sfirsitul </t>
  </si>
  <si>
    <t>Rata medie a dobanzii aferenta soldurilor depozitelor ***, % la sfirsitul</t>
  </si>
  <si>
    <t>A</t>
  </si>
  <si>
    <t>Total depozite:</t>
  </si>
  <si>
    <t>anului precedent celui gestionar</t>
  </si>
  <si>
    <t>Tipul de depozit</t>
  </si>
  <si>
    <t>Depozite la vedere cu dobanda:</t>
  </si>
  <si>
    <t>NOTĂ: 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nr.1 la Instrucțiunea privind modul de întocmire şi prezentare de către bănci a rapoartelor primare în vederea identificării şi supravegherii riscului de credit, aprobată prin Hotărârea Comitetului executiv al Băncii Naționale a Moldovei nr.54 din 9 martie 2016</t>
  </si>
  <si>
    <t>* sumele creditelor în valută străină se recalculează la cursul oficial al leului moldovenesc valabil la data gestionară.                                                                                                                                                                                                                                               ** se calculează conform punctului 4 din Instrucțiunea cu privire la modul de întocmire și prezentare a rapoartelor privind ratele dobânzilor aplicate de băncile din Republica Moldova, aprobată prin Hotărârea Comitetului executiv al Băncii Naționale a Moldovei nr.331 din 1 decembrie 2016 (în continuare – Instrucțiunea nr. 331/2016).                                                                                                                                                                                                                                                                                                       *** creditele acordate persoanelor fizice, cu excepţia persoanelor fizice care practică activitate, sunt clasificate la „Alte credite acordate”, conform caracteristicilor grupei de conturi 1490, 1510 şi altele, care nu au fost reflectate în celelalte tipuri de credit.                                                                                                                                                                                                                                                                                                                                                                                                                                                  **** credite acordate persoanelor fizice care nu practică activitate de întreprinzător</t>
  </si>
  <si>
    <t>Vicepresedintele Comitetului de Conducere:</t>
  </si>
  <si>
    <t>M. Stoianov</t>
  </si>
  <si>
    <t xml:space="preserve">Executorul si numarul telefonului:        Gradinar Tatiana   0-22-30-32-81     </t>
  </si>
  <si>
    <t>Data perfectarii:         23.11.2022</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</si>
</sst>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medium"/>
      <right style="thin"/>
      <top>
        <color indexed="63"/>
      </top>
      <bottom>
        <color indexed="63"/>
      </bottom>
    </border>
    <border>
      <left style="thin"/>
      <right style="thin"/>
      <top style="thin"/>
      <bottom style="thin"/>
    </border>
    <border>
      <left style="medium"/>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medium"/>
      <right style="thin"/>
      <top style="thin"/>
      <bottom style="medium"/>
    </border>
    <border>
      <left>
        <color indexed="63"/>
      </left>
      <right style="thin"/>
      <top style="thin"/>
      <bottom style="medium"/>
    </border>
    <border>
      <left style="medium"/>
      <right>
        <color indexed="63"/>
      </right>
      <top style="thin"/>
      <bottom style="thin"/>
    </border>
    <border>
      <left style="thin"/>
      <right style="thin"/>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2">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4" fillId="0" borderId="15" xfId="0" applyFont="1" applyFill="1" applyBorder="1" applyAlignment="1">
      <alignment/>
    </xf>
    <xf numFmtId="0" fontId="4" fillId="0" borderId="16" xfId="0" applyFont="1" applyFill="1" applyBorder="1" applyAlignment="1">
      <alignment/>
    </xf>
    <xf numFmtId="1" fontId="4" fillId="0" borderId="29" xfId="0" applyNumberFormat="1" applyFont="1" applyFill="1" applyBorder="1" applyAlignment="1" applyProtection="1">
      <alignment/>
      <protection/>
    </xf>
    <xf numFmtId="1" fontId="4" fillId="0" borderId="30" xfId="0" applyNumberFormat="1" applyFont="1" applyFill="1" applyBorder="1" applyAlignment="1" applyProtection="1">
      <alignment/>
      <protection/>
    </xf>
    <xf numFmtId="1" fontId="4" fillId="0" borderId="31" xfId="0" applyNumberFormat="1" applyFont="1" applyFill="1" applyBorder="1" applyAlignment="1" applyProtection="1">
      <alignment/>
      <protection/>
    </xf>
    <xf numFmtId="1" fontId="4" fillId="0" borderId="32" xfId="0" applyNumberFormat="1" applyFont="1" applyFill="1" applyBorder="1" applyAlignment="1" applyProtection="1">
      <alignment/>
      <protection/>
    </xf>
    <xf numFmtId="0" fontId="5" fillId="0" borderId="27" xfId="0" applyNumberFormat="1" applyFont="1" applyFill="1" applyBorder="1" applyAlignment="1" applyProtection="1">
      <alignment/>
      <protection/>
    </xf>
    <xf numFmtId="1" fontId="4" fillId="0" borderId="17" xfId="0" applyNumberFormat="1" applyFont="1" applyFill="1" applyBorder="1" applyAlignment="1" applyProtection="1">
      <alignment/>
      <protection/>
    </xf>
    <xf numFmtId="0" fontId="5" fillId="0" borderId="33" xfId="0" applyNumberFormat="1" applyFont="1" applyFill="1" applyBorder="1" applyAlignment="1" applyProtection="1">
      <alignment/>
      <protection/>
    </xf>
    <xf numFmtId="1" fontId="4" fillId="0" borderId="25" xfId="0" applyNumberFormat="1" applyFont="1" applyFill="1" applyBorder="1" applyAlignment="1" applyProtection="1">
      <alignment/>
      <protection/>
    </xf>
    <xf numFmtId="0" fontId="4" fillId="0" borderId="34" xfId="0" applyNumberFormat="1" applyFont="1" applyFill="1" applyBorder="1" applyAlignment="1" applyProtection="1">
      <alignment/>
      <protection/>
    </xf>
    <xf numFmtId="1" fontId="4" fillId="0" borderId="35" xfId="0" applyNumberFormat="1" applyFont="1" applyFill="1" applyBorder="1" applyAlignment="1" applyProtection="1">
      <alignment/>
      <protection/>
    </xf>
    <xf numFmtId="1" fontId="4" fillId="0" borderId="36" xfId="0" applyNumberFormat="1" applyFont="1" applyFill="1" applyBorder="1" applyAlignment="1" applyProtection="1">
      <alignment/>
      <protection/>
    </xf>
    <xf numFmtId="1" fontId="4" fillId="0" borderId="37"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1" fontId="4" fillId="0" borderId="32" xfId="0" applyNumberFormat="1" applyFont="1" applyFill="1" applyBorder="1" applyAlignment="1" applyProtection="1">
      <alignment wrapText="1"/>
      <protection/>
    </xf>
    <xf numFmtId="1" fontId="4" fillId="0" borderId="38" xfId="0" applyNumberFormat="1" applyFont="1" applyFill="1" applyBorder="1" applyAlignment="1" applyProtection="1">
      <alignment/>
      <protection/>
    </xf>
    <xf numFmtId="1" fontId="4" fillId="0" borderId="15" xfId="0" applyNumberFormat="1" applyFont="1" applyFill="1" applyBorder="1" applyAlignment="1" applyProtection="1">
      <alignment/>
      <protection/>
    </xf>
    <xf numFmtId="2" fontId="4" fillId="0" borderId="17" xfId="0" applyNumberFormat="1" applyFont="1" applyFill="1" applyBorder="1" applyAlignment="1" applyProtection="1">
      <alignment/>
      <protection/>
    </xf>
    <xf numFmtId="2" fontId="4" fillId="0" borderId="39" xfId="0" applyNumberFormat="1" applyFont="1" applyFill="1" applyBorder="1" applyAlignment="1" applyProtection="1">
      <alignment/>
      <protection/>
    </xf>
    <xf numFmtId="0" fontId="4" fillId="0" borderId="0" xfId="0" applyNumberFormat="1" applyFont="1" applyBorder="1" applyAlignment="1">
      <alignment/>
    </xf>
    <xf numFmtId="0" fontId="4" fillId="0" borderId="0" xfId="0" applyFont="1" applyFill="1" applyAlignment="1">
      <alignment/>
    </xf>
    <xf numFmtId="0" fontId="4" fillId="0" borderId="0" xfId="0" applyNumberFormat="1" applyFont="1" applyFill="1" applyAlignment="1">
      <alignment/>
    </xf>
    <xf numFmtId="184" fontId="4" fillId="0" borderId="0" xfId="0" applyNumberFormat="1" applyFont="1" applyFill="1" applyAlignment="1">
      <alignment/>
    </xf>
    <xf numFmtId="0" fontId="4" fillId="0" borderId="40" xfId="0" applyFont="1" applyFill="1" applyBorder="1" applyAlignment="1">
      <alignment/>
    </xf>
    <xf numFmtId="1" fontId="4" fillId="0" borderId="0" xfId="0" applyNumberFormat="1" applyFont="1" applyAlignment="1">
      <alignment/>
    </xf>
    <xf numFmtId="1" fontId="4" fillId="0" borderId="41"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42" xfId="0" applyNumberFormat="1" applyFont="1" applyFill="1" applyBorder="1" applyAlignment="1" applyProtection="1">
      <alignment/>
      <protection/>
    </xf>
    <xf numFmtId="1" fontId="4" fillId="0" borderId="27" xfId="0" applyNumberFormat="1" applyFont="1" applyFill="1" applyBorder="1" applyAlignment="1" applyProtection="1">
      <alignment/>
      <protection/>
    </xf>
    <xf numFmtId="1" fontId="4" fillId="0" borderId="33"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43"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1" fontId="4" fillId="0" borderId="34" xfId="0" applyNumberFormat="1" applyFont="1" applyFill="1" applyBorder="1" applyAlignment="1" applyProtection="1">
      <alignment/>
      <protection/>
    </xf>
    <xf numFmtId="0" fontId="4" fillId="0" borderId="44" xfId="0" applyFont="1" applyFill="1" applyBorder="1" applyAlignment="1">
      <alignment/>
    </xf>
    <xf numFmtId="0" fontId="4" fillId="0" borderId="25" xfId="0" applyFont="1" applyFill="1" applyBorder="1" applyAlignment="1">
      <alignment/>
    </xf>
    <xf numFmtId="0" fontId="4" fillId="0" borderId="34" xfId="0" applyFont="1" applyFill="1" applyBorder="1" applyAlignment="1">
      <alignment/>
    </xf>
    <xf numFmtId="2" fontId="4" fillId="0" borderId="34" xfId="0" applyNumberFormat="1" applyFont="1" applyFill="1" applyBorder="1" applyAlignment="1" applyProtection="1">
      <alignment/>
      <protection/>
    </xf>
    <xf numFmtId="184" fontId="4" fillId="0" borderId="29" xfId="0" applyNumberFormat="1" applyFont="1" applyFill="1" applyBorder="1" applyAlignment="1">
      <alignment/>
    </xf>
    <xf numFmtId="184" fontId="4" fillId="0" borderId="41" xfId="0" applyNumberFormat="1" applyFont="1" applyFill="1" applyBorder="1" applyAlignment="1">
      <alignment/>
    </xf>
    <xf numFmtId="184" fontId="4" fillId="0" borderId="35" xfId="0" applyNumberFormat="1" applyFont="1" applyFill="1" applyBorder="1" applyAlignment="1">
      <alignment/>
    </xf>
    <xf numFmtId="184" fontId="4" fillId="0" borderId="45" xfId="0" applyNumberFormat="1" applyFont="1" applyFill="1" applyBorder="1" applyAlignment="1">
      <alignment/>
    </xf>
    <xf numFmtId="2" fontId="4" fillId="0" borderId="33" xfId="0" applyNumberFormat="1" applyFont="1" applyFill="1" applyBorder="1" applyAlignment="1" applyProtection="1">
      <alignment/>
      <protection/>
    </xf>
    <xf numFmtId="2" fontId="4" fillId="0" borderId="46" xfId="0" applyNumberFormat="1" applyFont="1" applyFill="1" applyBorder="1" applyAlignment="1" applyProtection="1">
      <alignment/>
      <protection/>
    </xf>
    <xf numFmtId="184" fontId="4" fillId="0" borderId="37" xfId="0" applyNumberFormat="1" applyFont="1" applyFill="1" applyBorder="1" applyAlignment="1" applyProtection="1">
      <alignment/>
      <protection/>
    </xf>
    <xf numFmtId="184" fontId="4" fillId="0" borderId="47" xfId="0" applyNumberFormat="1" applyFont="1" applyFill="1" applyBorder="1" applyAlignment="1" applyProtection="1">
      <alignment/>
      <protection/>
    </xf>
    <xf numFmtId="184" fontId="4" fillId="0" borderId="28"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48" xfId="0" applyNumberFormat="1" applyFont="1" applyFill="1" applyBorder="1" applyAlignment="1" applyProtection="1">
      <alignment/>
      <protection/>
    </xf>
    <xf numFmtId="0" fontId="5" fillId="0" borderId="25"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0" xfId="0" applyFont="1" applyFill="1" applyAlignment="1">
      <alignment wrapText="1"/>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protection/>
    </xf>
    <xf numFmtId="0" fontId="5" fillId="0" borderId="57"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4"/>
  <sheetViews>
    <sheetView tabSelected="1" zoomScale="124" zoomScaleNormal="124" zoomScalePageLayoutView="0" workbookViewId="0" topLeftCell="A19">
      <selection activeCell="A39" sqref="A39"/>
    </sheetView>
  </sheetViews>
  <sheetFormatPr defaultColWidth="9.140625" defaultRowHeight="12.75"/>
  <cols>
    <col min="1" max="1" width="32.140625" style="1" customWidth="1"/>
    <col min="2" max="3" width="12.8515625" style="1" customWidth="1"/>
    <col min="4" max="5" width="14.140625" style="1" customWidth="1"/>
    <col min="6" max="6" width="16.140625" style="1" customWidth="1"/>
    <col min="7" max="7" width="13.00390625" style="1" customWidth="1"/>
    <col min="8" max="16384" width="9.140625" style="1" customWidth="1"/>
  </cols>
  <sheetData>
    <row r="1" spans="1:13" ht="12" customHeight="1">
      <c r="A1" s="2"/>
      <c r="B1" s="2"/>
      <c r="C1" s="2"/>
      <c r="F1" s="2"/>
      <c r="G1" s="2"/>
      <c r="H1" s="2"/>
      <c r="J1" s="2"/>
      <c r="K1" s="47"/>
      <c r="L1" s="2"/>
      <c r="M1" s="2"/>
    </row>
    <row r="2" spans="1:13" ht="12.75">
      <c r="A2" s="2"/>
      <c r="B2" s="2"/>
      <c r="C2" s="2"/>
      <c r="F2" s="2"/>
      <c r="G2" s="2"/>
      <c r="H2" s="2"/>
      <c r="J2" s="2"/>
      <c r="K2" s="2"/>
      <c r="L2" s="2"/>
      <c r="M2" s="2"/>
    </row>
    <row r="3" spans="1:13" ht="12.75">
      <c r="A3" s="84" t="s">
        <v>3</v>
      </c>
      <c r="B3" s="84"/>
      <c r="C3" s="84"/>
      <c r="D3" s="84"/>
      <c r="E3" s="84"/>
      <c r="F3" s="84"/>
      <c r="G3" s="84"/>
      <c r="H3" s="84"/>
      <c r="I3" s="84"/>
      <c r="J3" s="84"/>
      <c r="K3" s="84"/>
      <c r="L3" s="84"/>
      <c r="M3" s="84"/>
    </row>
    <row r="4" spans="1:13" ht="12.75">
      <c r="A4" s="84" t="s">
        <v>8</v>
      </c>
      <c r="B4" s="84"/>
      <c r="C4" s="84"/>
      <c r="D4" s="84"/>
      <c r="E4" s="84"/>
      <c r="F4" s="84"/>
      <c r="G4" s="84"/>
      <c r="H4" s="84"/>
      <c r="I4" s="84"/>
      <c r="J4" s="84"/>
      <c r="K4" s="84"/>
      <c r="L4" s="84"/>
      <c r="M4" s="84"/>
    </row>
    <row r="5" ht="12.75">
      <c r="A5" s="2"/>
    </row>
    <row r="6" spans="1:13" ht="12.75">
      <c r="A6" s="84" t="s">
        <v>5</v>
      </c>
      <c r="B6" s="84"/>
      <c r="C6" s="84"/>
      <c r="D6" s="84"/>
      <c r="E6" s="84"/>
      <c r="F6" s="84"/>
      <c r="G6" s="84"/>
      <c r="H6" s="84"/>
      <c r="I6" s="84"/>
      <c r="J6" s="84"/>
      <c r="K6" s="84"/>
      <c r="L6" s="84"/>
      <c r="M6" s="84"/>
    </row>
    <row r="7" ht="12.75">
      <c r="A7" s="2"/>
    </row>
    <row r="8" spans="1:13" ht="42.75" customHeight="1">
      <c r="A8" s="85" t="s">
        <v>19</v>
      </c>
      <c r="B8" s="78" t="s">
        <v>14</v>
      </c>
      <c r="C8" s="78"/>
      <c r="D8" s="78"/>
      <c r="E8" s="78"/>
      <c r="F8" s="78"/>
      <c r="G8" s="79"/>
      <c r="H8" s="78" t="s">
        <v>15</v>
      </c>
      <c r="I8" s="78"/>
      <c r="J8" s="78"/>
      <c r="K8" s="78"/>
      <c r="L8" s="78"/>
      <c r="M8" s="78"/>
    </row>
    <row r="9" spans="1:13" ht="32.25" customHeight="1">
      <c r="A9" s="85"/>
      <c r="B9" s="87" t="s">
        <v>1</v>
      </c>
      <c r="C9" s="88"/>
      <c r="D9" s="77" t="s">
        <v>11</v>
      </c>
      <c r="E9" s="77"/>
      <c r="F9" s="89" t="s">
        <v>18</v>
      </c>
      <c r="G9" s="90"/>
      <c r="H9" s="91" t="s">
        <v>1</v>
      </c>
      <c r="I9" s="91"/>
      <c r="J9" s="83" t="s">
        <v>11</v>
      </c>
      <c r="K9" s="83"/>
      <c r="L9" s="80" t="s">
        <v>18</v>
      </c>
      <c r="M9" s="81"/>
    </row>
    <row r="10" spans="1:13" ht="38.25">
      <c r="A10" s="86"/>
      <c r="B10" s="3" t="s">
        <v>0</v>
      </c>
      <c r="C10" s="4" t="s">
        <v>4</v>
      </c>
      <c r="D10" s="5" t="s">
        <v>0</v>
      </c>
      <c r="E10" s="6" t="s">
        <v>4</v>
      </c>
      <c r="F10" s="5" t="s">
        <v>0</v>
      </c>
      <c r="G10" s="7" t="s">
        <v>4</v>
      </c>
      <c r="H10" s="8" t="s">
        <v>0</v>
      </c>
      <c r="I10" s="9" t="s">
        <v>7</v>
      </c>
      <c r="J10" s="10" t="s">
        <v>0</v>
      </c>
      <c r="K10" s="10" t="s">
        <v>7</v>
      </c>
      <c r="L10" s="11" t="s">
        <v>0</v>
      </c>
      <c r="M10" s="12" t="s">
        <v>7</v>
      </c>
    </row>
    <row r="11" spans="1:13" ht="12.75">
      <c r="A11" s="13" t="s">
        <v>16</v>
      </c>
      <c r="B11" s="14">
        <v>1</v>
      </c>
      <c r="C11" s="14">
        <v>2</v>
      </c>
      <c r="D11" s="14">
        <v>3</v>
      </c>
      <c r="E11" s="14">
        <v>4</v>
      </c>
      <c r="F11" s="14">
        <v>5</v>
      </c>
      <c r="G11" s="14">
        <v>6</v>
      </c>
      <c r="H11" s="15">
        <v>7</v>
      </c>
      <c r="I11" s="15">
        <v>8</v>
      </c>
      <c r="J11" s="15">
        <v>9</v>
      </c>
      <c r="K11" s="15">
        <v>10</v>
      </c>
      <c r="L11" s="15">
        <v>11</v>
      </c>
      <c r="M11" s="16">
        <v>12</v>
      </c>
    </row>
    <row r="12" spans="1:13" ht="12.75">
      <c r="A12" s="17" t="s">
        <v>9</v>
      </c>
      <c r="B12" s="25"/>
      <c r="C12" s="26"/>
      <c r="D12" s="18"/>
      <c r="E12" s="19"/>
      <c r="F12" s="19"/>
      <c r="G12" s="19"/>
      <c r="H12" s="19"/>
      <c r="I12" s="19"/>
      <c r="J12" s="19"/>
      <c r="K12" s="19"/>
      <c r="L12" s="20"/>
      <c r="M12" s="21"/>
    </row>
    <row r="13" spans="1:17" ht="12.75">
      <c r="A13" s="22" t="s">
        <v>12</v>
      </c>
      <c r="B13" s="42">
        <f>(2314508804.54+208810.44)/1000</f>
        <v>2314718</v>
      </c>
      <c r="C13" s="27">
        <f>(3872453948.77+0)/1000</f>
        <v>3872454</v>
      </c>
      <c r="D13" s="42">
        <v>2308421</v>
      </c>
      <c r="E13" s="27">
        <v>3811877</v>
      </c>
      <c r="F13" s="42">
        <v>2676264</v>
      </c>
      <c r="G13" s="53">
        <v>3389686</v>
      </c>
      <c r="H13" s="39">
        <v>0</v>
      </c>
      <c r="I13" s="39">
        <v>0</v>
      </c>
      <c r="J13" s="39">
        <v>0</v>
      </c>
      <c r="K13" s="54">
        <v>0</v>
      </c>
      <c r="L13" s="39">
        <v>0</v>
      </c>
      <c r="M13" s="55">
        <v>0</v>
      </c>
      <c r="P13" s="52"/>
      <c r="Q13" s="52"/>
    </row>
    <row r="14" spans="1:17" ht="12.75">
      <c r="A14" s="22" t="s">
        <v>6</v>
      </c>
      <c r="B14" s="28">
        <f>(3899750919.5+0)/1000</f>
        <v>3899751</v>
      </c>
      <c r="C14" s="29">
        <f>(3370867117.07+0)/1000</f>
        <v>3370867</v>
      </c>
      <c r="D14" s="28">
        <v>3814886</v>
      </c>
      <c r="E14" s="29">
        <v>3463449</v>
      </c>
      <c r="F14" s="28">
        <v>4465029</v>
      </c>
      <c r="G14" s="56">
        <v>3246248</v>
      </c>
      <c r="H14" s="39">
        <v>0</v>
      </c>
      <c r="I14" s="39">
        <v>0</v>
      </c>
      <c r="J14" s="39">
        <v>0</v>
      </c>
      <c r="K14" s="54">
        <v>0</v>
      </c>
      <c r="L14" s="39">
        <v>0</v>
      </c>
      <c r="M14" s="55">
        <v>0</v>
      </c>
      <c r="P14" s="52"/>
      <c r="Q14" s="52"/>
    </row>
    <row r="15" spans="1:17" ht="12.75">
      <c r="A15" s="22" t="s">
        <v>2</v>
      </c>
      <c r="B15" s="30">
        <f>736096.35/1000</f>
        <v>736</v>
      </c>
      <c r="C15" s="27">
        <f>8730715.89/1000</f>
        <v>8731</v>
      </c>
      <c r="D15" s="30">
        <v>579</v>
      </c>
      <c r="E15" s="27">
        <v>5709</v>
      </c>
      <c r="F15" s="30">
        <v>1192</v>
      </c>
      <c r="G15" s="53">
        <v>17267</v>
      </c>
      <c r="H15" s="39">
        <v>0</v>
      </c>
      <c r="I15" s="39">
        <v>0</v>
      </c>
      <c r="J15" s="39">
        <v>0</v>
      </c>
      <c r="K15" s="54">
        <v>0</v>
      </c>
      <c r="L15" s="39">
        <v>0</v>
      </c>
      <c r="M15" s="55">
        <v>0</v>
      </c>
      <c r="P15" s="52"/>
      <c r="Q15" s="52"/>
    </row>
    <row r="16" spans="1:17" ht="12.75">
      <c r="A16" s="31" t="s">
        <v>20</v>
      </c>
      <c r="B16" s="28"/>
      <c r="C16" s="32"/>
      <c r="D16" s="28"/>
      <c r="E16" s="32"/>
      <c r="F16" s="28"/>
      <c r="G16" s="57"/>
      <c r="H16" s="40"/>
      <c r="I16" s="40"/>
      <c r="J16" s="40"/>
      <c r="K16" s="58"/>
      <c r="L16" s="40"/>
      <c r="M16" s="59"/>
      <c r="P16" s="52"/>
      <c r="Q16" s="52"/>
    </row>
    <row r="17" spans="1:17" ht="12.75">
      <c r="A17" s="22" t="s">
        <v>12</v>
      </c>
      <c r="B17" s="30">
        <f>(1248563824.57+0)/1000</f>
        <v>1248564</v>
      </c>
      <c r="C17" s="30">
        <f>(35193173.33+0)/1000</f>
        <v>35193</v>
      </c>
      <c r="D17" s="30">
        <v>1194762</v>
      </c>
      <c r="E17" s="30">
        <v>36469</v>
      </c>
      <c r="F17" s="30">
        <v>1230410</v>
      </c>
      <c r="G17" s="43">
        <v>38144</v>
      </c>
      <c r="H17" s="39">
        <v>1.3</v>
      </c>
      <c r="I17" s="39">
        <v>2</v>
      </c>
      <c r="J17" s="39">
        <v>1.27</v>
      </c>
      <c r="K17" s="54">
        <v>2</v>
      </c>
      <c r="L17" s="39">
        <v>1.26</v>
      </c>
      <c r="M17" s="55">
        <v>2</v>
      </c>
      <c r="P17" s="52"/>
      <c r="Q17" s="52"/>
    </row>
    <row r="18" spans="1:17" ht="12.75">
      <c r="A18" s="22" t="s">
        <v>6</v>
      </c>
      <c r="B18" s="28">
        <f>(653945843.8+0)/1000</f>
        <v>653946</v>
      </c>
      <c r="C18" s="44">
        <f>(834003895.97+0)/1000</f>
        <v>834004</v>
      </c>
      <c r="D18" s="28">
        <v>752407</v>
      </c>
      <c r="E18" s="44">
        <v>771412</v>
      </c>
      <c r="F18" s="28">
        <v>160732</v>
      </c>
      <c r="G18" s="60">
        <v>359319</v>
      </c>
      <c r="H18" s="39">
        <v>5.92</v>
      </c>
      <c r="I18" s="39">
        <v>1.38</v>
      </c>
      <c r="J18" s="39">
        <v>5.31</v>
      </c>
      <c r="K18" s="39">
        <v>0.13</v>
      </c>
      <c r="L18" s="41">
        <v>1.82</v>
      </c>
      <c r="M18" s="55">
        <v>0.07</v>
      </c>
      <c r="P18" s="52"/>
      <c r="Q18" s="52"/>
    </row>
    <row r="19" spans="1:17" ht="12.75">
      <c r="A19" s="22" t="s">
        <v>2</v>
      </c>
      <c r="B19" s="30">
        <f>0/1000</f>
        <v>0</v>
      </c>
      <c r="C19" s="27">
        <f>0/1000</f>
        <v>0</v>
      </c>
      <c r="D19" s="30">
        <v>0</v>
      </c>
      <c r="E19" s="27">
        <v>0</v>
      </c>
      <c r="F19" s="30">
        <v>0</v>
      </c>
      <c r="G19" s="53">
        <v>0</v>
      </c>
      <c r="H19" s="39">
        <v>0</v>
      </c>
      <c r="I19" s="39">
        <v>0</v>
      </c>
      <c r="J19" s="39">
        <v>0</v>
      </c>
      <c r="K19" s="54">
        <v>0</v>
      </c>
      <c r="L19" s="39">
        <v>0</v>
      </c>
      <c r="M19" s="55">
        <v>0</v>
      </c>
      <c r="P19" s="52"/>
      <c r="Q19" s="52"/>
    </row>
    <row r="20" spans="1:17" ht="12.75">
      <c r="A20" s="31" t="s">
        <v>10</v>
      </c>
      <c r="B20" s="28"/>
      <c r="C20" s="29"/>
      <c r="D20" s="28"/>
      <c r="E20" s="29"/>
      <c r="F20" s="28"/>
      <c r="G20" s="56"/>
      <c r="H20" s="40"/>
      <c r="I20" s="40"/>
      <c r="J20" s="40"/>
      <c r="K20" s="58"/>
      <c r="L20" s="40"/>
      <c r="M20" s="59"/>
      <c r="P20" s="52"/>
      <c r="Q20" s="52"/>
    </row>
    <row r="21" spans="1:17" ht="12.75">
      <c r="A21" s="22" t="s">
        <v>12</v>
      </c>
      <c r="B21" s="30">
        <f>(154009.3+140888.34+0)/1000</f>
        <v>295</v>
      </c>
      <c r="C21" s="27">
        <f>(95487045.31+65433319.48)/1000</f>
        <v>160920</v>
      </c>
      <c r="D21" s="30">
        <v>294</v>
      </c>
      <c r="E21" s="27">
        <v>161697</v>
      </c>
      <c r="F21" s="30">
        <v>3863</v>
      </c>
      <c r="G21" s="53">
        <v>283962</v>
      </c>
      <c r="H21" s="39">
        <v>0</v>
      </c>
      <c r="I21" s="39">
        <v>0</v>
      </c>
      <c r="J21" s="39">
        <v>0</v>
      </c>
      <c r="K21" s="54">
        <v>0</v>
      </c>
      <c r="L21" s="39">
        <v>0</v>
      </c>
      <c r="M21" s="55">
        <v>0</v>
      </c>
      <c r="P21" s="52"/>
      <c r="Q21" s="52"/>
    </row>
    <row r="22" spans="1:17" ht="12.75">
      <c r="A22" s="22" t="s">
        <v>6</v>
      </c>
      <c r="B22" s="28">
        <f>34126904.15/1000</f>
        <v>34127</v>
      </c>
      <c r="C22" s="32">
        <f>194111344.53/1000</f>
        <v>194111</v>
      </c>
      <c r="D22" s="28">
        <v>30701</v>
      </c>
      <c r="E22" s="32">
        <v>108945</v>
      </c>
      <c r="F22" s="28">
        <v>28708</v>
      </c>
      <c r="G22" s="57">
        <v>79232</v>
      </c>
      <c r="H22" s="39">
        <v>0</v>
      </c>
      <c r="I22" s="39">
        <v>0</v>
      </c>
      <c r="J22" s="39">
        <v>0</v>
      </c>
      <c r="K22" s="54">
        <v>0</v>
      </c>
      <c r="L22" s="39">
        <v>0</v>
      </c>
      <c r="M22" s="55">
        <v>0</v>
      </c>
      <c r="P22" s="52"/>
      <c r="Q22" s="52"/>
    </row>
    <row r="23" spans="1:17" ht="12.75">
      <c r="A23" s="22" t="s">
        <v>2</v>
      </c>
      <c r="B23" s="43">
        <f>0/1000</f>
        <v>0</v>
      </c>
      <c r="C23" s="29">
        <f>0/1000</f>
        <v>0</v>
      </c>
      <c r="D23" s="43">
        <v>0</v>
      </c>
      <c r="E23" s="29">
        <v>0</v>
      </c>
      <c r="F23" s="43">
        <v>0</v>
      </c>
      <c r="G23" s="56">
        <v>0</v>
      </c>
      <c r="H23" s="39">
        <v>0</v>
      </c>
      <c r="I23" s="39">
        <v>0</v>
      </c>
      <c r="J23" s="39">
        <v>0</v>
      </c>
      <c r="K23" s="54">
        <v>0</v>
      </c>
      <c r="L23" s="39">
        <v>0</v>
      </c>
      <c r="M23" s="55">
        <v>0</v>
      </c>
      <c r="P23" s="52"/>
      <c r="Q23" s="52"/>
    </row>
    <row r="24" spans="1:17" ht="12.75">
      <c r="A24" s="33" t="s">
        <v>13</v>
      </c>
      <c r="B24" s="28"/>
      <c r="C24" s="34"/>
      <c r="D24" s="28"/>
      <c r="E24" s="34"/>
      <c r="F24" s="28"/>
      <c r="G24" s="61"/>
      <c r="H24" s="40"/>
      <c r="I24" s="40"/>
      <c r="J24" s="40"/>
      <c r="K24" s="58"/>
      <c r="L24" s="40"/>
      <c r="M24" s="59"/>
      <c r="P24" s="52"/>
      <c r="Q24" s="52"/>
    </row>
    <row r="25" spans="1:17" ht="12.75">
      <c r="A25" s="22" t="s">
        <v>12</v>
      </c>
      <c r="B25" s="30">
        <f>(7070221036.29+57815250.04)/1000</f>
        <v>7128036</v>
      </c>
      <c r="C25" s="27">
        <f>(3764159524.36999+161372132)/1000</f>
        <v>3925532</v>
      </c>
      <c r="D25" s="30">
        <v>6961492</v>
      </c>
      <c r="E25" s="27">
        <v>3987819</v>
      </c>
      <c r="F25" s="30">
        <v>6324589</v>
      </c>
      <c r="G25" s="53">
        <v>5104912</v>
      </c>
      <c r="H25" s="39">
        <v>9.71</v>
      </c>
      <c r="I25" s="39">
        <v>0.44</v>
      </c>
      <c r="J25" s="39">
        <v>9.16</v>
      </c>
      <c r="K25" s="54">
        <v>0.42</v>
      </c>
      <c r="L25" s="39">
        <v>3.59</v>
      </c>
      <c r="M25" s="55">
        <v>0.38</v>
      </c>
      <c r="P25" s="52"/>
      <c r="Q25" s="52"/>
    </row>
    <row r="26" spans="1:17" ht="12.75">
      <c r="A26" s="35" t="s">
        <v>6</v>
      </c>
      <c r="B26" s="28">
        <f>952823243.29/1000</f>
        <v>952823</v>
      </c>
      <c r="C26" s="32">
        <f>239749147.2/1000</f>
        <v>239749</v>
      </c>
      <c r="D26" s="28">
        <v>969497</v>
      </c>
      <c r="E26" s="32">
        <v>228623</v>
      </c>
      <c r="F26" s="28">
        <v>919404</v>
      </c>
      <c r="G26" s="57">
        <v>288975</v>
      </c>
      <c r="H26" s="39">
        <v>7.32</v>
      </c>
      <c r="I26" s="39">
        <v>0.96</v>
      </c>
      <c r="J26" s="39">
        <v>7.09</v>
      </c>
      <c r="K26" s="54">
        <v>1.1</v>
      </c>
      <c r="L26" s="39">
        <v>3.11</v>
      </c>
      <c r="M26" s="55">
        <v>0.98</v>
      </c>
      <c r="P26" s="52"/>
      <c r="Q26" s="52"/>
    </row>
    <row r="27" spans="1:17" ht="12.75">
      <c r="A27" s="22" t="s">
        <v>2</v>
      </c>
      <c r="B27" s="30">
        <f>0/1000</f>
        <v>0</v>
      </c>
      <c r="C27" s="27">
        <f>0/1000</f>
        <v>0</v>
      </c>
      <c r="D27" s="30">
        <v>0</v>
      </c>
      <c r="E27" s="27">
        <v>0</v>
      </c>
      <c r="F27" s="30">
        <v>0</v>
      </c>
      <c r="G27" s="53">
        <v>0</v>
      </c>
      <c r="H27" s="39">
        <v>0</v>
      </c>
      <c r="I27" s="39">
        <v>0</v>
      </c>
      <c r="J27" s="39">
        <v>0</v>
      </c>
      <c r="K27" s="54">
        <v>0</v>
      </c>
      <c r="L27" s="39">
        <v>0</v>
      </c>
      <c r="M27" s="55">
        <v>0</v>
      </c>
      <c r="P27" s="52"/>
      <c r="Q27" s="52"/>
    </row>
    <row r="28" spans="1:17" ht="12.75">
      <c r="A28" s="31" t="s">
        <v>17</v>
      </c>
      <c r="B28" s="28"/>
      <c r="C28" s="34"/>
      <c r="D28" s="62"/>
      <c r="E28" s="63"/>
      <c r="F28" s="63"/>
      <c r="G28" s="64"/>
      <c r="H28" s="41"/>
      <c r="I28" s="41"/>
      <c r="J28" s="41"/>
      <c r="K28" s="65"/>
      <c r="L28" s="41"/>
      <c r="M28" s="59"/>
      <c r="P28" s="52"/>
      <c r="Q28" s="52"/>
    </row>
    <row r="29" spans="1:17" ht="12.75">
      <c r="A29" s="22" t="s">
        <v>12</v>
      </c>
      <c r="B29" s="30">
        <f aca="true" t="shared" si="0" ref="B29:C31">B13+B17+B21+B25</f>
        <v>10691613</v>
      </c>
      <c r="C29" s="27">
        <f t="shared" si="0"/>
        <v>7994099</v>
      </c>
      <c r="D29" s="66">
        <v>10464969</v>
      </c>
      <c r="E29" s="66">
        <v>7997862</v>
      </c>
      <c r="F29" s="66">
        <v>10235126</v>
      </c>
      <c r="G29" s="67">
        <v>8816704</v>
      </c>
      <c r="H29" s="39">
        <f aca="true" t="shared" si="1" ref="H29:I31">IF(B29=0,0,(B13*H13+B17*H17+B21*H21+B25*H25)/B29)</f>
        <v>6.63</v>
      </c>
      <c r="I29" s="39">
        <f t="shared" si="1"/>
        <v>0.22</v>
      </c>
      <c r="J29" s="39">
        <v>6.24</v>
      </c>
      <c r="K29" s="54">
        <v>0.22</v>
      </c>
      <c r="L29" s="39">
        <f aca="true" t="shared" si="2" ref="L29:M31">IF(F29=0,0,(F13*L13+F17*L17+F21*L21+F25*L25)/F29)</f>
        <v>2.37</v>
      </c>
      <c r="M29" s="55">
        <f t="shared" si="2"/>
        <v>0.23</v>
      </c>
      <c r="P29" s="52"/>
      <c r="Q29" s="52"/>
    </row>
    <row r="30" spans="1:17" ht="12.75">
      <c r="A30" s="22" t="s">
        <v>6</v>
      </c>
      <c r="B30" s="28">
        <f t="shared" si="0"/>
        <v>5540647</v>
      </c>
      <c r="C30" s="36">
        <f t="shared" si="0"/>
        <v>4638731</v>
      </c>
      <c r="D30" s="68">
        <v>5567491</v>
      </c>
      <c r="E30" s="68">
        <v>4572429</v>
      </c>
      <c r="F30" s="68">
        <v>5573873</v>
      </c>
      <c r="G30" s="69">
        <v>3973774</v>
      </c>
      <c r="H30" s="45">
        <f t="shared" si="1"/>
        <v>1.96</v>
      </c>
      <c r="I30" s="45">
        <f t="shared" si="1"/>
        <v>0.3</v>
      </c>
      <c r="J30" s="45">
        <v>1.95</v>
      </c>
      <c r="K30" s="70">
        <v>0.08</v>
      </c>
      <c r="L30" s="45">
        <f t="shared" si="2"/>
        <v>0.57</v>
      </c>
      <c r="M30" s="71">
        <f t="shared" si="2"/>
        <v>0.08</v>
      </c>
      <c r="P30" s="52"/>
      <c r="Q30" s="52"/>
    </row>
    <row r="31" spans="1:17" ht="12.75">
      <c r="A31" s="23" t="s">
        <v>2</v>
      </c>
      <c r="B31" s="37">
        <f t="shared" si="0"/>
        <v>736</v>
      </c>
      <c r="C31" s="38">
        <f t="shared" si="0"/>
        <v>8731</v>
      </c>
      <c r="D31" s="72">
        <v>579</v>
      </c>
      <c r="E31" s="73">
        <v>5709</v>
      </c>
      <c r="F31" s="74">
        <v>1192</v>
      </c>
      <c r="G31" s="74">
        <v>17267</v>
      </c>
      <c r="H31" s="46">
        <f t="shared" si="1"/>
        <v>0</v>
      </c>
      <c r="I31" s="46">
        <f t="shared" si="1"/>
        <v>0</v>
      </c>
      <c r="J31" s="46">
        <v>0</v>
      </c>
      <c r="K31" s="75">
        <v>0</v>
      </c>
      <c r="L31" s="46">
        <f t="shared" si="2"/>
        <v>0</v>
      </c>
      <c r="M31" s="76">
        <f t="shared" si="2"/>
        <v>0</v>
      </c>
      <c r="P31" s="52"/>
      <c r="Q31" s="52"/>
    </row>
    <row r="32" spans="1:3" ht="12.75">
      <c r="A32" s="2"/>
      <c r="C32" s="24"/>
    </row>
    <row r="33" spans="1:15" s="48" customFormat="1" ht="60" customHeight="1">
      <c r="A33" s="82" t="s">
        <v>21</v>
      </c>
      <c r="B33" s="82"/>
      <c r="C33" s="82"/>
      <c r="D33" s="82"/>
      <c r="E33" s="82"/>
      <c r="F33" s="82"/>
      <c r="G33" s="82"/>
      <c r="H33" s="82"/>
      <c r="I33" s="82"/>
      <c r="J33" s="82"/>
      <c r="K33" s="82"/>
      <c r="L33" s="82"/>
      <c r="M33" s="82"/>
      <c r="N33" s="82"/>
      <c r="O33" s="82"/>
    </row>
    <row r="34" spans="1:15" s="48" customFormat="1" ht="64.5" customHeight="1">
      <c r="A34" s="82" t="s">
        <v>22</v>
      </c>
      <c r="B34" s="82"/>
      <c r="C34" s="82"/>
      <c r="D34" s="82"/>
      <c r="E34" s="82"/>
      <c r="F34" s="82"/>
      <c r="G34" s="82"/>
      <c r="H34" s="82"/>
      <c r="I34" s="82"/>
      <c r="J34" s="82"/>
      <c r="K34" s="82"/>
      <c r="L34" s="82"/>
      <c r="M34" s="82"/>
      <c r="N34" s="82"/>
      <c r="O34" s="82"/>
    </row>
    <row r="35" spans="1:3" s="48" customFormat="1" ht="12.75">
      <c r="A35" s="49"/>
      <c r="C35" s="50"/>
    </row>
    <row r="36" spans="1:3" s="48" customFormat="1" ht="12.75">
      <c r="A36" s="49" t="s">
        <v>23</v>
      </c>
      <c r="B36" s="51"/>
      <c r="C36" s="48" t="s">
        <v>24</v>
      </c>
    </row>
    <row r="37" s="48" customFormat="1" ht="12.75">
      <c r="A37" s="49"/>
    </row>
    <row r="38" s="48" customFormat="1" ht="12.75">
      <c r="A38" s="49" t="s">
        <v>25</v>
      </c>
    </row>
    <row r="39" s="48" customFormat="1" ht="12.75">
      <c r="A39" s="49" t="s">
        <v>26</v>
      </c>
    </row>
    <row r="40" ht="12.75">
      <c r="A40" s="2"/>
    </row>
    <row r="41" ht="12.75">
      <c r="A41" s="2"/>
    </row>
    <row r="42" ht="12.75">
      <c r="A42" s="2"/>
    </row>
    <row r="43" ht="12.75">
      <c r="A43" s="2"/>
    </row>
    <row r="44" ht="12.75">
      <c r="A44" s="2"/>
    </row>
  </sheetData>
  <sheetProtection/>
  <mergeCells count="14">
    <mergeCell ref="A3:M3"/>
    <mergeCell ref="A4:M4"/>
    <mergeCell ref="A6:M6"/>
    <mergeCell ref="A8:A10"/>
    <mergeCell ref="B9:C9"/>
    <mergeCell ref="F9:G9"/>
    <mergeCell ref="H9:I9"/>
    <mergeCell ref="D9:E9"/>
    <mergeCell ref="B8:G8"/>
    <mergeCell ref="L9:M9"/>
    <mergeCell ref="H8:M8"/>
    <mergeCell ref="A33:O33"/>
    <mergeCell ref="A34:O34"/>
    <mergeCell ref="J9:K9"/>
  </mergeCells>
  <printOptions/>
  <pageMargins left="0.75" right="0.75" top="1" bottom="1" header="0.5" footer="0.5"/>
  <pageSetup horizontalDpi="300" verticalDpi="300" orientation="portrait" paperSize="9" r:id="rId1"/>
  <headerFooter alignWithMargins="0">
    <oddHeader>&amp;R&amp;"Arial,Regular"&amp;08&amp;KB3B3B3maib | de uz intern
informaţie accesibilă doar angajaților băncii</oddHead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BJDTCD241122085827BJGMNPC00002838</dc:description>
  <cp:lastModifiedBy>MAIB</cp:lastModifiedBy>
  <dcterms:modified xsi:type="dcterms:W3CDTF">2022-11-24T06:58:29Z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96c0f677-658b-4f9a-9f58-9998a8e36279</vt:lpwstr>
  </property>
  <property fmtid="{D5CDD505-2E9C-101B-9397-08002B2CF9AE}" pid="3" name="bjSaver">
    <vt:lpwstr>QLv4drhWBYQztqxBZBSxaOj4sfUAK3Sh</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{1ED568AA-8282-4A80-9129-08D18E34EFB5}</vt:lpwstr>
  </property>
  <property fmtid="{D5CDD505-2E9C-101B-9397-08002B2CF9AE}" pid="9" name="bjRightHeaderLabel-first">
    <vt:lpwstr>&amp;"Arial,Regular"&amp;08&amp;KB3B3B3maib | de uz intern
informaţie accesibilă doar angajaților băncii</vt:lpwstr>
  </property>
  <property fmtid="{D5CDD505-2E9C-101B-9397-08002B2CF9AE}" pid="10" name="bjRightHeaderLabel-even">
    <vt:lpwstr>&amp;"Arial,Regular"&amp;08&amp;KB3B3B3maib | de uz intern
informaţie accesibilă doar angajaților băncii</vt:lpwstr>
  </property>
  <property fmtid="{D5CDD505-2E9C-101B-9397-08002B2CF9AE}" pid="11" name="bjRightHeaderLabel">
    <vt:lpwstr>&amp;"Arial,Regular"&amp;08&amp;KB3B3B3maib | de uz intern
informaţie accesibilă doar angajaților băncii</vt:lpwstr>
  </property>
</Properties>
</file>